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63" i="1" l="1"/>
  <c r="B24" i="1"/>
  <c r="B22" i="1"/>
  <c r="B17" i="1"/>
  <c r="B16" i="1"/>
  <c r="B3" i="1"/>
  <c r="B4" i="1" s="1"/>
  <c r="B12" i="1" s="1"/>
  <c r="B62" i="1" l="1"/>
  <c r="B54" i="1"/>
  <c r="B57" i="1" s="1"/>
  <c r="B52" i="1"/>
  <c r="B45" i="1"/>
  <c r="B46" i="1" s="1"/>
  <c r="C31" i="1" l="1"/>
  <c r="C33" i="1" s="1"/>
  <c r="C36" i="1" s="1"/>
  <c r="B31" i="1"/>
  <c r="B33" i="1" s="1"/>
  <c r="B36" i="1" s="1"/>
</calcChain>
</file>

<file path=xl/sharedStrings.xml><?xml version="1.0" encoding="utf-8"?>
<sst xmlns="http://schemas.openxmlformats.org/spreadsheetml/2006/main" count="61" uniqueCount="43">
  <si>
    <t>Year</t>
  </si>
  <si>
    <t>%</t>
  </si>
  <si>
    <t>Purchase price</t>
  </si>
  <si>
    <t>Growth rate</t>
  </si>
  <si>
    <t>2. MULTIPLES</t>
  </si>
  <si>
    <t>1. NPV</t>
  </si>
  <si>
    <t>Owning Lexington Club</t>
  </si>
  <si>
    <t>Leasing Lexington Club</t>
  </si>
  <si>
    <t>Revenue</t>
  </si>
  <si>
    <t>EBITDA</t>
  </si>
  <si>
    <t>Multiple</t>
  </si>
  <si>
    <t>Lease expenses</t>
  </si>
  <si>
    <t>Project value</t>
  </si>
  <si>
    <t>Debt</t>
  </si>
  <si>
    <t>Excess cash</t>
  </si>
  <si>
    <t>Equity value</t>
  </si>
  <si>
    <t>3. ALTERNATIVE</t>
  </si>
  <si>
    <t>Interest rate</t>
  </si>
  <si>
    <t>Period</t>
  </si>
  <si>
    <t>Years</t>
  </si>
  <si>
    <t>Annual mortgage repayments</t>
  </si>
  <si>
    <t>Lease payment</t>
  </si>
  <si>
    <t>$</t>
  </si>
  <si>
    <t>Lease expenses before deal</t>
  </si>
  <si>
    <t>Lease expenses after deal</t>
  </si>
  <si>
    <t>EBITDA after deal</t>
  </si>
  <si>
    <t>Project value after deal</t>
  </si>
  <si>
    <t>Sale</t>
  </si>
  <si>
    <t>Equity value after deal</t>
  </si>
  <si>
    <t>Mortgage</t>
  </si>
  <si>
    <t>Add equity the shareholder had to pay in the holding</t>
  </si>
  <si>
    <t>Advantage for shareholder of owning</t>
  </si>
  <si>
    <t>NPV (owning)</t>
  </si>
  <si>
    <t>NPV (leasing)</t>
  </si>
  <si>
    <t>Discount rate</t>
  </si>
  <si>
    <t>Useful life</t>
  </si>
  <si>
    <t>Straight line depreciation (annual)</t>
  </si>
  <si>
    <t>Tax rate</t>
  </si>
  <si>
    <t>Taxes (tax shied)= incremental cash flow</t>
  </si>
  <si>
    <t>Taxes</t>
  </si>
  <si>
    <t>Advantage of owning</t>
  </si>
  <si>
    <t>Remaining advantage for shareholder of owning</t>
  </si>
  <si>
    <t>Incremental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</si>
</sst>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3" fillId="0" borderId="0" xfId="0" applyFont="1"/>
    <xf numFmtId="1" fontId="3" fillId="0" borderId="0" xfId="0" applyNumberFormat="1" applyFont="1"/>
    <xf numFmtId="6" fontId="0" fillId="0" borderId="0" xfId="0" applyNumberFormat="1"/>
    <xf numFmtId="6" fontId="3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6" fontId="2" fillId="0" borderId="0" xfId="0" applyNumberFormat="1" applyFont="1"/>
    <xf numFmtId="6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41" zoomScaleNormal="100" workbookViewId="0">
      <selection activeCell="A18" sqref="A18"/>
    </sheetView>
  </sheetViews>
  <sheetFormatPr defaultRowHeight="15" x14ac:dyDescent="0.25"/>
  <cols>
    <col min="1" max="1" width="25.85546875" customWidth="1"/>
    <col min="2" max="2" width="22.42578125" customWidth="1"/>
    <col min="3" max="3" width="21.7109375" customWidth="1"/>
    <col min="4" max="4" width="36.42578125" customWidth="1"/>
    <col min="5" max="5" width="18.28515625" customWidth="1"/>
  </cols>
  <sheetData>
    <row r="1" spans="1:21" x14ac:dyDescent="0.25">
      <c r="A1" s="3" t="s">
        <v>5</v>
      </c>
    </row>
    <row r="3" spans="1:21" ht="30" customHeight="1" x14ac:dyDescent="0.25">
      <c r="A3" s="17" t="s">
        <v>36</v>
      </c>
      <c r="B3" s="2">
        <f>B8/B10</f>
        <v>162500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customHeight="1" x14ac:dyDescent="0.25">
      <c r="A4" s="18" t="s">
        <v>38</v>
      </c>
      <c r="B4" s="2">
        <f>B3*B7/100</f>
        <v>56875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" customHeight="1" x14ac:dyDescent="0.25">
      <c r="A5" s="1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" customHeight="1" x14ac:dyDescent="0.25">
      <c r="A6" s="1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" customHeight="1" x14ac:dyDescent="0.25">
      <c r="A7" s="20" t="s">
        <v>37</v>
      </c>
      <c r="B7" s="2">
        <v>35</v>
      </c>
      <c r="C7" s="1" t="s">
        <v>1</v>
      </c>
    </row>
    <row r="8" spans="1:21" x14ac:dyDescent="0.25">
      <c r="A8" s="16" t="s">
        <v>2</v>
      </c>
      <c r="B8" s="2">
        <v>6500000</v>
      </c>
      <c r="C8" s="19" t="s">
        <v>22</v>
      </c>
    </row>
    <row r="9" spans="1:21" ht="15" customHeight="1" x14ac:dyDescent="0.25">
      <c r="A9" s="17" t="s">
        <v>34</v>
      </c>
      <c r="B9" s="2">
        <v>10</v>
      </c>
      <c r="C9" s="2" t="s">
        <v>1</v>
      </c>
    </row>
    <row r="10" spans="1:21" x14ac:dyDescent="0.25">
      <c r="A10" s="16" t="s">
        <v>35</v>
      </c>
      <c r="B10" s="2">
        <v>40</v>
      </c>
      <c r="C10" s="1" t="s">
        <v>0</v>
      </c>
    </row>
    <row r="11" spans="1:21" x14ac:dyDescent="0.25">
      <c r="A11" s="3"/>
      <c r="B11" s="2"/>
      <c r="C11" s="1"/>
    </row>
    <row r="12" spans="1:21" x14ac:dyDescent="0.25">
      <c r="A12" s="5" t="s">
        <v>32</v>
      </c>
      <c r="B12" s="22">
        <f>B4*((1-(1/((1+(B9/100))^B10)))/(B9/100))-B8</f>
        <v>-5943816.4903865522</v>
      </c>
    </row>
    <row r="15" spans="1:21" x14ac:dyDescent="0.25">
      <c r="A15" s="16" t="s">
        <v>21</v>
      </c>
      <c r="B15" s="1">
        <v>-925000</v>
      </c>
      <c r="C15" s="1" t="s">
        <v>22</v>
      </c>
    </row>
    <row r="16" spans="1:21" x14ac:dyDescent="0.25">
      <c r="A16" s="16" t="s">
        <v>39</v>
      </c>
      <c r="B16" s="1">
        <f>B15*B18/100</f>
        <v>-323750</v>
      </c>
      <c r="C16" s="1" t="s">
        <v>22</v>
      </c>
    </row>
    <row r="17" spans="1:21" ht="15" customHeight="1" x14ac:dyDescent="0.25">
      <c r="A17" s="18" t="s">
        <v>42</v>
      </c>
      <c r="B17" s="2">
        <f>B15-B16</f>
        <v>-601250</v>
      </c>
      <c r="C17" s="2" t="s">
        <v>22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" customHeight="1" x14ac:dyDescent="0.25">
      <c r="A18" s="18" t="s">
        <v>37</v>
      </c>
      <c r="B18" s="1">
        <v>35</v>
      </c>
      <c r="C18" s="1" t="s">
        <v>1</v>
      </c>
    </row>
    <row r="19" spans="1:21" x14ac:dyDescent="0.25">
      <c r="A19" s="17" t="s">
        <v>34</v>
      </c>
      <c r="B19" s="2">
        <v>10</v>
      </c>
      <c r="C19" s="2" t="s">
        <v>1</v>
      </c>
    </row>
    <row r="20" spans="1:21" x14ac:dyDescent="0.25">
      <c r="A20" s="16" t="s">
        <v>3</v>
      </c>
      <c r="B20" s="2">
        <v>5</v>
      </c>
      <c r="C20" s="2" t="s">
        <v>1</v>
      </c>
    </row>
    <row r="21" spans="1:21" x14ac:dyDescent="0.25">
      <c r="B21" s="2"/>
      <c r="C21" s="2"/>
    </row>
    <row r="22" spans="1:21" x14ac:dyDescent="0.25">
      <c r="A22" s="16" t="s">
        <v>33</v>
      </c>
      <c r="B22" s="21">
        <f>B17/((B19-B20)/100)</f>
        <v>-12025000</v>
      </c>
    </row>
    <row r="23" spans="1:21" x14ac:dyDescent="0.25">
      <c r="A23" s="16"/>
      <c r="B23" s="13"/>
    </row>
    <row r="24" spans="1:21" x14ac:dyDescent="0.25">
      <c r="A24" s="16" t="s">
        <v>40</v>
      </c>
      <c r="B24" s="14">
        <f>B12-B22</f>
        <v>6081183.5096134478</v>
      </c>
    </row>
    <row r="25" spans="1:21" x14ac:dyDescent="0.25">
      <c r="B25" s="13"/>
    </row>
    <row r="26" spans="1:21" x14ac:dyDescent="0.25">
      <c r="A26" s="3" t="s">
        <v>4</v>
      </c>
    </row>
    <row r="28" spans="1:21" x14ac:dyDescent="0.25">
      <c r="B28" s="5" t="s">
        <v>6</v>
      </c>
      <c r="C28" s="5" t="s">
        <v>7</v>
      </c>
    </row>
    <row r="29" spans="1:21" x14ac:dyDescent="0.25">
      <c r="A29" s="3" t="s">
        <v>8</v>
      </c>
      <c r="B29" s="2">
        <v>3900000</v>
      </c>
      <c r="C29" s="2">
        <v>3900000</v>
      </c>
    </row>
    <row r="30" spans="1:21" x14ac:dyDescent="0.25">
      <c r="A30" s="7" t="s">
        <v>11</v>
      </c>
      <c r="B30" s="4">
        <v>0</v>
      </c>
      <c r="C30" s="4">
        <v>925000</v>
      </c>
    </row>
    <row r="31" spans="1:21" x14ac:dyDescent="0.25">
      <c r="A31" s="3" t="s">
        <v>9</v>
      </c>
      <c r="B31" s="2">
        <f>B29-B30</f>
        <v>3900000</v>
      </c>
      <c r="C31" s="2">
        <f>C29-C30</f>
        <v>2975000</v>
      </c>
    </row>
    <row r="32" spans="1:21" x14ac:dyDescent="0.25">
      <c r="A32" s="7" t="s">
        <v>10</v>
      </c>
      <c r="B32" s="4">
        <v>5</v>
      </c>
      <c r="C32" s="4">
        <v>5</v>
      </c>
    </row>
    <row r="33" spans="1:3" x14ac:dyDescent="0.25">
      <c r="A33" s="3" t="s">
        <v>12</v>
      </c>
      <c r="B33" s="2">
        <f>B31*B32</f>
        <v>19500000</v>
      </c>
      <c r="C33" s="2">
        <f>C31*C32</f>
        <v>14875000</v>
      </c>
    </row>
    <row r="34" spans="1:3" x14ac:dyDescent="0.25">
      <c r="A34" s="3" t="s">
        <v>13</v>
      </c>
      <c r="B34" s="2">
        <v>5750000</v>
      </c>
      <c r="C34" s="2">
        <v>0</v>
      </c>
    </row>
    <row r="35" spans="1:3" x14ac:dyDescent="0.25">
      <c r="A35" s="7" t="s">
        <v>14</v>
      </c>
      <c r="B35" s="4">
        <v>0</v>
      </c>
      <c r="C35" s="4">
        <v>750000</v>
      </c>
    </row>
    <row r="36" spans="1:3" x14ac:dyDescent="0.25">
      <c r="A36" s="3" t="s">
        <v>15</v>
      </c>
      <c r="B36" s="6">
        <f>B33-B34+B35</f>
        <v>13750000</v>
      </c>
      <c r="C36" s="6">
        <f>C33-C34+C35</f>
        <v>15625000</v>
      </c>
    </row>
    <row r="39" spans="1:3" x14ac:dyDescent="0.25">
      <c r="A39" s="3" t="s">
        <v>16</v>
      </c>
    </row>
    <row r="41" spans="1:3" x14ac:dyDescent="0.25">
      <c r="A41" s="3" t="s">
        <v>17</v>
      </c>
      <c r="B41" s="1">
        <v>8.5</v>
      </c>
      <c r="C41" t="s">
        <v>1</v>
      </c>
    </row>
    <row r="42" spans="1:3" x14ac:dyDescent="0.25">
      <c r="A42" s="3" t="s">
        <v>18</v>
      </c>
      <c r="B42" s="1">
        <v>10</v>
      </c>
      <c r="C42" t="s">
        <v>19</v>
      </c>
    </row>
    <row r="43" spans="1:3" x14ac:dyDescent="0.25">
      <c r="A43" s="3" t="s">
        <v>21</v>
      </c>
      <c r="B43" s="1">
        <v>525000</v>
      </c>
      <c r="C43" t="s">
        <v>22</v>
      </c>
    </row>
    <row r="45" spans="1:3" ht="15" customHeight="1" x14ac:dyDescent="0.25">
      <c r="A45" s="9" t="s">
        <v>20</v>
      </c>
      <c r="B45" s="12">
        <f>B43/1.1</f>
        <v>477272.72727272724</v>
      </c>
    </row>
    <row r="46" spans="1:3" x14ac:dyDescent="0.25">
      <c r="A46" s="3" t="s">
        <v>29</v>
      </c>
      <c r="B46" s="14">
        <f>B45*((1-(1/((1+(B41/100))^B42)))/(B41/100))</f>
        <v>3131552.4824131541</v>
      </c>
    </row>
    <row r="47" spans="1:3" x14ac:dyDescent="0.25">
      <c r="A47" s="3"/>
    </row>
    <row r="49" spans="1:5" x14ac:dyDescent="0.25">
      <c r="A49" s="3" t="s">
        <v>9</v>
      </c>
      <c r="B49">
        <v>3229000</v>
      </c>
    </row>
    <row r="50" spans="1:5" x14ac:dyDescent="0.25">
      <c r="A50" s="3" t="s">
        <v>23</v>
      </c>
      <c r="B50">
        <v>925000</v>
      </c>
    </row>
    <row r="51" spans="1:5" x14ac:dyDescent="0.25">
      <c r="A51" s="7" t="s">
        <v>24</v>
      </c>
      <c r="B51" s="10">
        <v>525000</v>
      </c>
    </row>
    <row r="52" spans="1:5" x14ac:dyDescent="0.25">
      <c r="A52" s="3" t="s">
        <v>25</v>
      </c>
      <c r="B52">
        <f>B49+B50-B51</f>
        <v>3629000</v>
      </c>
    </row>
    <row r="53" spans="1:5" x14ac:dyDescent="0.25">
      <c r="A53" s="7" t="s">
        <v>10</v>
      </c>
      <c r="B53" s="10">
        <v>5</v>
      </c>
    </row>
    <row r="54" spans="1:5" x14ac:dyDescent="0.25">
      <c r="A54" s="3" t="s">
        <v>26</v>
      </c>
      <c r="B54">
        <f>B52*B53</f>
        <v>18145000</v>
      </c>
    </row>
    <row r="55" spans="1:5" x14ac:dyDescent="0.25">
      <c r="A55" s="3" t="s">
        <v>13</v>
      </c>
      <c r="B55">
        <v>5750000</v>
      </c>
    </row>
    <row r="56" spans="1:5" x14ac:dyDescent="0.25">
      <c r="A56" s="7" t="s">
        <v>27</v>
      </c>
      <c r="B56" s="10">
        <v>6500000</v>
      </c>
    </row>
    <row r="57" spans="1:5" x14ac:dyDescent="0.25">
      <c r="A57" s="3" t="s">
        <v>28</v>
      </c>
      <c r="B57" s="11">
        <f>B54-B55+B56</f>
        <v>18895000</v>
      </c>
    </row>
    <row r="60" spans="1:5" x14ac:dyDescent="0.25">
      <c r="A60" s="3" t="s">
        <v>27</v>
      </c>
      <c r="B60">
        <v>6500000</v>
      </c>
      <c r="D60" s="3"/>
    </row>
    <row r="61" spans="1:5" x14ac:dyDescent="0.25">
      <c r="A61" s="7" t="s">
        <v>29</v>
      </c>
      <c r="B61" s="10">
        <v>3131552</v>
      </c>
      <c r="D61" s="3" t="s">
        <v>31</v>
      </c>
      <c r="E61" s="13">
        <v>6081184</v>
      </c>
    </row>
    <row r="62" spans="1:5" ht="30" x14ac:dyDescent="0.25">
      <c r="A62" s="8" t="s">
        <v>30</v>
      </c>
      <c r="B62" s="11">
        <f>B60-B61</f>
        <v>3368448</v>
      </c>
      <c r="D62" s="15" t="s">
        <v>30</v>
      </c>
      <c r="E62" s="10">
        <v>3368448</v>
      </c>
    </row>
    <row r="63" spans="1:5" ht="30" customHeight="1" x14ac:dyDescent="0.25">
      <c r="D63" s="8" t="s">
        <v>41</v>
      </c>
      <c r="E63" s="14">
        <f>E61-E62</f>
        <v>2712736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2019-12-17T10:47:48Z</dcterms:modified>
</cp:coreProperties>
</file>